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EW ORDER FORMS AUGUST 2015\NEW FORMS AND CALCULATORS\A DOWNLOADABLE PRICE AND ORDER FORM\"/>
    </mc:Choice>
  </mc:AlternateContent>
  <bookViews>
    <workbookView xWindow="0" yWindow="0" windowWidth="20490" windowHeight="7215"/>
  </bookViews>
  <sheets>
    <sheet name="PATCHES PRICES" sheetId="1" r:id="rId1"/>
  </sheets>
  <definedNames>
    <definedName name="_xlnm.Print_Area" localSheetId="0">'PATCHES PRICES'!$A$1:$F$65</definedName>
  </definedNames>
  <calcPr calcId="152511" iterate="1" iterateCount="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44" i="1"/>
  <c r="D44" i="1" s="1"/>
  <c r="B45" i="1" s="1"/>
  <c r="E42" i="1" s="1"/>
  <c r="K11" i="1" l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I49" i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G50" i="1" l="1"/>
  <c r="I39" i="1"/>
  <c r="G59" i="1"/>
  <c r="H4" i="1"/>
  <c r="I4" i="1" s="1"/>
  <c r="J4" i="1"/>
  <c r="B7" i="1"/>
  <c r="G10" i="1" s="1"/>
  <c r="B12" i="1" s="1"/>
  <c r="B14" i="1" s="1"/>
  <c r="B16" i="1" s="1"/>
  <c r="B34" i="1"/>
  <c r="B38" i="1" s="1"/>
  <c r="B41" i="1" s="1"/>
  <c r="B42" i="1" s="1"/>
  <c r="D39" i="1"/>
  <c r="D41" i="1" s="1"/>
  <c r="E43" i="1" s="1"/>
  <c r="G60" i="1" l="1"/>
  <c r="G61" i="1"/>
  <c r="D6" i="1"/>
  <c r="D5" i="1"/>
  <c r="D61" i="1" l="1"/>
  <c r="B20" i="1"/>
  <c r="D64" i="1" l="1"/>
  <c r="G62" i="1"/>
  <c r="B29" i="1"/>
  <c r="B31" i="1"/>
  <c r="B27" i="1"/>
</calcChain>
</file>

<file path=xl/sharedStrings.xml><?xml version="1.0" encoding="utf-8"?>
<sst xmlns="http://schemas.openxmlformats.org/spreadsheetml/2006/main" count="81" uniqueCount="71">
  <si>
    <t>PATCHES COSTING</t>
  </si>
  <si>
    <t>Machine Amort</t>
  </si>
  <si>
    <t>per day</t>
  </si>
  <si>
    <t>Manpower</t>
  </si>
  <si>
    <t>2 full time</t>
  </si>
  <si>
    <t>Production</t>
  </si>
  <si>
    <t>pcs</t>
  </si>
  <si>
    <t>Materials</t>
  </si>
  <si>
    <t>Interlinings (2 layers)</t>
  </si>
  <si>
    <t>Fabric</t>
  </si>
  <si>
    <t>Thread</t>
  </si>
  <si>
    <t>per sqin</t>
  </si>
  <si>
    <t>LOGO AREA</t>
  </si>
  <si>
    <t>sqin</t>
  </si>
  <si>
    <t>TOTAL COST</t>
  </si>
  <si>
    <t>Variable Cost</t>
  </si>
  <si>
    <t>Print</t>
  </si>
  <si>
    <t>Total</t>
  </si>
  <si>
    <t>Wastages</t>
  </si>
  <si>
    <t>times</t>
  </si>
  <si>
    <t>Total Materials</t>
  </si>
  <si>
    <t>per piece</t>
  </si>
  <si>
    <t>Markup</t>
  </si>
  <si>
    <t>Total Cost</t>
  </si>
  <si>
    <t>VC+FC/Vol</t>
  </si>
  <si>
    <t>Quantity</t>
  </si>
  <si>
    <t>up to 3" longest side</t>
  </si>
  <si>
    <t>3" to 5" longest side</t>
  </si>
  <si>
    <t>5" to 7 " longest side</t>
  </si>
  <si>
    <t>Size of Patches</t>
  </si>
  <si>
    <t>Price Per Piece</t>
  </si>
  <si>
    <t>3x3</t>
  </si>
  <si>
    <t>VC</t>
  </si>
  <si>
    <t>Total Amount</t>
  </si>
  <si>
    <t>UC</t>
  </si>
  <si>
    <t>inches</t>
  </si>
  <si>
    <t>Min. Order = 10 pcs</t>
  </si>
  <si>
    <t>Buy patches and garment</t>
  </si>
  <si>
    <t>Yes</t>
  </si>
  <si>
    <t>No</t>
  </si>
  <si>
    <t>SUBLIMATED PATCHES</t>
  </si>
  <si>
    <t>PRICE / PC</t>
  </si>
  <si>
    <t>Choose Your Currency</t>
  </si>
  <si>
    <t>WIDTH</t>
  </si>
  <si>
    <t>HEIGHT</t>
  </si>
  <si>
    <t>QUANTITY</t>
  </si>
  <si>
    <t>Currency</t>
  </si>
  <si>
    <t>Philippine Peso</t>
  </si>
  <si>
    <t>US Dollar</t>
  </si>
  <si>
    <t>Will you buy garment together with the patches?</t>
  </si>
  <si>
    <t>Click on the white spaces and scroll down to choose.</t>
  </si>
  <si>
    <t>Sizes</t>
  </si>
  <si>
    <t>a=hw</t>
  </si>
  <si>
    <t>p=(w+h)*2</t>
  </si>
  <si>
    <t>h=a/w</t>
  </si>
  <si>
    <t>.6H</t>
  </si>
  <si>
    <t>.6h2</t>
  </si>
  <si>
    <t>h2=a/.6</t>
  </si>
  <si>
    <t>h=1.29xSQRT A</t>
  </si>
  <si>
    <t>p=3.2H</t>
  </si>
  <si>
    <t>3.84  SQRT A</t>
  </si>
  <si>
    <t>AREA</t>
  </si>
  <si>
    <t>PERIMETER</t>
  </si>
  <si>
    <t>per hr</t>
  </si>
  <si>
    <t>DURATION</t>
  </si>
  <si>
    <t>PER HOUR</t>
  </si>
  <si>
    <t>HOUR</t>
  </si>
  <si>
    <t>FC</t>
  </si>
  <si>
    <t>Price is the same for 100 pcs and more.</t>
  </si>
  <si>
    <t>We give 35% discount if you buy garment together with the patches.</t>
  </si>
  <si>
    <t>Not all sizes and quantities are discounted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</si>
</sst>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1" applyFon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/>
    <xf numFmtId="0" fontId="3" fillId="3" borderId="0" xfId="0" applyFont="1" applyFill="1" applyProtection="1"/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vertical="center"/>
    </xf>
    <xf numFmtId="0" fontId="4" fillId="3" borderId="0" xfId="0" applyFont="1" applyFill="1" applyProtection="1"/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164" fontId="0" fillId="0" borderId="0" xfId="1" applyFont="1" applyAlignment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Protection="1"/>
    <xf numFmtId="0" fontId="5" fillId="3" borderId="0" xfId="0" applyFont="1" applyFill="1" applyAlignment="1" applyProtection="1">
      <alignment horizontal="right" vertical="center"/>
    </xf>
    <xf numFmtId="164" fontId="5" fillId="2" borderId="0" xfId="1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/>
    <xf numFmtId="164" fontId="5" fillId="0" borderId="0" xfId="1" applyFont="1" applyAlignment="1" applyProtection="1">
      <alignment horizontal="center" vertical="center"/>
      <protection locked="0"/>
    </xf>
    <xf numFmtId="0" fontId="6" fillId="3" borderId="0" xfId="0" applyFont="1" applyFill="1" applyProtection="1"/>
    <xf numFmtId="0" fontId="5" fillId="3" borderId="0" xfId="0" applyFont="1" applyFill="1" applyAlignment="1" applyProtection="1">
      <alignment horizontal="right" vertical="center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/>
    <xf numFmtId="0" fontId="7" fillId="5" borderId="0" xfId="0" applyFont="1" applyFill="1" applyAlignment="1" applyProtection="1">
      <alignment horizontal="right" vertical="center"/>
    </xf>
    <xf numFmtId="0" fontId="7" fillId="3" borderId="0" xfId="0" applyFont="1" applyFill="1" applyAlignment="1" applyProtection="1">
      <alignment horizontal="right" vertical="center"/>
    </xf>
    <xf numFmtId="164" fontId="7" fillId="5" borderId="0" xfId="1" applyFont="1" applyFill="1" applyAlignment="1" applyProtection="1">
      <alignment horizontal="right" vertical="center"/>
    </xf>
    <xf numFmtId="164" fontId="7" fillId="0" borderId="0" xfId="1" applyFont="1" applyAlignment="1" applyProtection="1">
      <alignment horizontal="center" vertical="center"/>
    </xf>
    <xf numFmtId="0" fontId="8" fillId="0" borderId="0" xfId="0" applyFont="1"/>
    <xf numFmtId="0" fontId="5" fillId="3" borderId="0" xfId="0" applyFont="1" applyFill="1" applyAlignment="1" applyProtection="1">
      <alignment vertical="center" wrapText="1"/>
    </xf>
    <xf numFmtId="0" fontId="9" fillId="3" borderId="0" xfId="0" applyFont="1" applyFill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</xf>
    <xf numFmtId="0" fontId="11" fillId="6" borderId="0" xfId="0" applyFont="1" applyFill="1"/>
    <xf numFmtId="0" fontId="10" fillId="6" borderId="0" xfId="0" applyFont="1" applyFill="1" applyAlignment="1">
      <alignment horizontal="center"/>
    </xf>
    <xf numFmtId="164" fontId="11" fillId="6" borderId="0" xfId="1" applyFont="1" applyFill="1"/>
    <xf numFmtId="164" fontId="11" fillId="6" borderId="0" xfId="0" applyNumberFormat="1" applyFont="1" applyFill="1"/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3">
    <dxf>
      <font>
        <color theme="4" tint="0.39994506668294322"/>
      </font>
    </dxf>
    <dxf>
      <font>
        <color theme="4" tint="0.59996337778862885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0"/>
  <sheetViews>
    <sheetView tabSelected="1" topLeftCell="A46" zoomScale="95" zoomScaleNormal="95" workbookViewId="0">
      <selection activeCell="A62" sqref="A62:E62"/>
    </sheetView>
  </sheetViews>
  <sheetFormatPr defaultColWidth="0" defaultRowHeight="15" zeroHeight="1" x14ac:dyDescent="0.25"/>
  <cols>
    <col min="1" max="1" width="2" style="30" customWidth="1"/>
    <col min="2" max="2" width="18.140625" style="30" customWidth="1"/>
    <col min="3" max="3" width="2" style="30" customWidth="1"/>
    <col min="4" max="4" width="19.28515625" style="30" customWidth="1"/>
    <col min="5" max="5" width="18" style="30" customWidth="1"/>
    <col min="6" max="6" width="2.7109375" customWidth="1"/>
    <col min="7" max="8" width="20.7109375" hidden="1"/>
    <col min="9" max="9" width="20.7109375" style="1" hidden="1"/>
    <col min="10" max="12" width="20.7109375" hidden="1"/>
    <col min="13" max="16383" width="3.7109375" hidden="1"/>
    <col min="16384" max="16384" width="5.140625" hidden="1"/>
  </cols>
  <sheetData>
    <row r="1" spans="1:18" hidden="1" x14ac:dyDescent="0.25">
      <c r="A1" s="37" t="s">
        <v>0</v>
      </c>
      <c r="B1" s="37"/>
      <c r="C1" s="37"/>
      <c r="D1" s="37"/>
      <c r="E1" s="37"/>
      <c r="F1" s="37"/>
      <c r="O1" t="s">
        <v>52</v>
      </c>
      <c r="P1" t="s">
        <v>55</v>
      </c>
      <c r="Q1" t="s">
        <v>56</v>
      </c>
      <c r="R1" t="s">
        <v>57</v>
      </c>
    </row>
    <row r="2" spans="1:18" hidden="1" x14ac:dyDescent="0.25">
      <c r="A2" s="37"/>
      <c r="B2" s="38" t="s">
        <v>31</v>
      </c>
      <c r="C2" s="38"/>
      <c r="D2" s="37"/>
      <c r="E2" s="37"/>
      <c r="F2" s="37"/>
      <c r="O2" t="s">
        <v>53</v>
      </c>
      <c r="R2" t="s">
        <v>58</v>
      </c>
    </row>
    <row r="3" spans="1:18" hidden="1" x14ac:dyDescent="0.25">
      <c r="A3" s="37"/>
      <c r="B3" s="37"/>
      <c r="C3" s="37"/>
      <c r="D3" s="37"/>
      <c r="E3" s="37"/>
      <c r="F3" s="37"/>
      <c r="O3" t="s">
        <v>54</v>
      </c>
    </row>
    <row r="4" spans="1:18" hidden="1" x14ac:dyDescent="0.25">
      <c r="A4" s="37"/>
      <c r="B4" s="37"/>
      <c r="C4" s="37"/>
      <c r="D4" s="37"/>
      <c r="E4" s="37"/>
      <c r="F4" s="37"/>
      <c r="H4">
        <f>12/8</f>
        <v>1.5</v>
      </c>
      <c r="I4" s="1">
        <f>60/H4</f>
        <v>40</v>
      </c>
      <c r="J4">
        <f>40*8</f>
        <v>320</v>
      </c>
      <c r="O4" t="s">
        <v>59</v>
      </c>
    </row>
    <row r="5" spans="1:18" hidden="1" x14ac:dyDescent="0.25">
      <c r="A5" s="37" t="s">
        <v>5</v>
      </c>
      <c r="B5" s="37">
        <v>300</v>
      </c>
      <c r="C5" s="37"/>
      <c r="D5" s="37">
        <f>+(D40+D39)/B5</f>
        <v>14.408831908831907</v>
      </c>
      <c r="E5" s="37"/>
      <c r="F5" s="37"/>
      <c r="O5" t="s">
        <v>60</v>
      </c>
    </row>
    <row r="6" spans="1:18" hidden="1" x14ac:dyDescent="0.25">
      <c r="A6" s="37" t="s">
        <v>7</v>
      </c>
      <c r="B6" s="37"/>
      <c r="C6" s="37"/>
      <c r="D6" s="37">
        <f>+D39+D40</f>
        <v>4322.6495726495723</v>
      </c>
      <c r="E6" s="37"/>
      <c r="F6" s="37"/>
    </row>
    <row r="7" spans="1:18" hidden="1" x14ac:dyDescent="0.25">
      <c r="A7" s="37" t="s">
        <v>8</v>
      </c>
      <c r="B7" s="39">
        <f>2*25/(36*48)</f>
        <v>2.8935185185185185E-2</v>
      </c>
      <c r="C7" s="39"/>
      <c r="D7" s="37"/>
      <c r="E7" s="37"/>
      <c r="F7" s="37"/>
    </row>
    <row r="8" spans="1:18" hidden="1" x14ac:dyDescent="0.25">
      <c r="A8" s="37" t="s">
        <v>9</v>
      </c>
      <c r="B8" s="37">
        <v>0.04</v>
      </c>
      <c r="C8" s="37"/>
      <c r="D8" s="37"/>
      <c r="E8" s="37"/>
      <c r="F8" s="37"/>
    </row>
    <row r="9" spans="1:18" hidden="1" x14ac:dyDescent="0.25">
      <c r="A9" s="37" t="s">
        <v>10</v>
      </c>
      <c r="B9" s="37">
        <v>5.0000000000000001E-3</v>
      </c>
      <c r="C9" s="37"/>
      <c r="D9" s="37"/>
      <c r="E9" s="37"/>
      <c r="F9" s="37"/>
    </row>
    <row r="10" spans="1:18" hidden="1" x14ac:dyDescent="0.25">
      <c r="A10" s="37" t="s">
        <v>16</v>
      </c>
      <c r="B10" s="39">
        <v>0.06</v>
      </c>
      <c r="C10" s="39"/>
      <c r="D10" s="37" t="s">
        <v>11</v>
      </c>
      <c r="E10" s="37" t="s">
        <v>17</v>
      </c>
      <c r="F10" s="37"/>
      <c r="G10" s="2">
        <f>SUM(B7:B10)</f>
        <v>0.13393518518518518</v>
      </c>
      <c r="K10">
        <v>10</v>
      </c>
    </row>
    <row r="11" spans="1:18" hidden="1" x14ac:dyDescent="0.25">
      <c r="A11" s="37" t="s">
        <v>12</v>
      </c>
      <c r="B11" s="37">
        <v>9</v>
      </c>
      <c r="C11" s="37"/>
      <c r="D11" s="37" t="s">
        <v>13</v>
      </c>
      <c r="E11" s="37"/>
      <c r="F11" s="37"/>
      <c r="K11">
        <f t="shared" ref="K11:K74" si="0">1+K10</f>
        <v>11</v>
      </c>
    </row>
    <row r="12" spans="1:18" hidden="1" x14ac:dyDescent="0.25">
      <c r="A12" s="37" t="s">
        <v>14</v>
      </c>
      <c r="B12" s="40">
        <f>+B11*G10</f>
        <v>1.2054166666666666</v>
      </c>
      <c r="C12" s="40"/>
      <c r="D12" s="37"/>
      <c r="E12" s="37"/>
      <c r="F12" s="37"/>
      <c r="K12">
        <f t="shared" si="0"/>
        <v>12</v>
      </c>
    </row>
    <row r="13" spans="1:18" hidden="1" x14ac:dyDescent="0.25">
      <c r="A13" s="37" t="s">
        <v>18</v>
      </c>
      <c r="B13" s="37">
        <v>2</v>
      </c>
      <c r="C13" s="37"/>
      <c r="D13" s="37" t="s">
        <v>19</v>
      </c>
      <c r="E13" s="37"/>
      <c r="F13" s="37"/>
      <c r="K13">
        <f t="shared" si="0"/>
        <v>13</v>
      </c>
    </row>
    <row r="14" spans="1:18" hidden="1" x14ac:dyDescent="0.25">
      <c r="A14" s="37" t="s">
        <v>20</v>
      </c>
      <c r="B14" s="40">
        <f>+B13*B12</f>
        <v>2.4108333333333332</v>
      </c>
      <c r="C14" s="40"/>
      <c r="D14" s="37" t="s">
        <v>21</v>
      </c>
      <c r="E14" s="37"/>
      <c r="F14" s="37"/>
      <c r="K14">
        <f t="shared" si="0"/>
        <v>14</v>
      </c>
    </row>
    <row r="15" spans="1:18" hidden="1" x14ac:dyDescent="0.25">
      <c r="A15" s="37"/>
      <c r="B15" s="37"/>
      <c r="C15" s="37"/>
      <c r="D15" s="37"/>
      <c r="E15" s="37"/>
      <c r="F15" s="37"/>
      <c r="K15">
        <f t="shared" si="0"/>
        <v>15</v>
      </c>
    </row>
    <row r="16" spans="1:18" hidden="1" x14ac:dyDescent="0.25">
      <c r="A16" s="37" t="s">
        <v>15</v>
      </c>
      <c r="B16" s="40">
        <f>+B14</f>
        <v>2.4108333333333332</v>
      </c>
      <c r="C16" s="40"/>
      <c r="D16" s="37"/>
      <c r="E16" s="37"/>
      <c r="F16" s="37"/>
      <c r="K16">
        <f t="shared" si="0"/>
        <v>16</v>
      </c>
    </row>
    <row r="17" spans="1:11" hidden="1" x14ac:dyDescent="0.25">
      <c r="A17" s="37"/>
      <c r="B17" s="37"/>
      <c r="C17" s="37"/>
      <c r="D17" s="37"/>
      <c r="E17" s="37"/>
      <c r="F17" s="37"/>
      <c r="K17">
        <f t="shared" si="0"/>
        <v>17</v>
      </c>
    </row>
    <row r="18" spans="1:11" hidden="1" x14ac:dyDescent="0.25">
      <c r="A18" s="37" t="s">
        <v>22</v>
      </c>
      <c r="B18" s="37"/>
      <c r="C18" s="37"/>
      <c r="D18" s="37"/>
      <c r="E18" s="37"/>
      <c r="F18" s="37"/>
      <c r="K18">
        <f t="shared" si="0"/>
        <v>18</v>
      </c>
    </row>
    <row r="19" spans="1:11" hidden="1" x14ac:dyDescent="0.25">
      <c r="A19" s="37" t="s">
        <v>23</v>
      </c>
      <c r="B19" s="37" t="s">
        <v>24</v>
      </c>
      <c r="C19" s="37"/>
      <c r="D19" s="37">
        <v>6</v>
      </c>
      <c r="E19" s="37"/>
      <c r="F19" s="37"/>
      <c r="K19">
        <f t="shared" si="0"/>
        <v>19</v>
      </c>
    </row>
    <row r="20" spans="1:11" hidden="1" x14ac:dyDescent="0.25">
      <c r="A20" s="37"/>
      <c r="B20" s="37" t="e">
        <f>IF(D19&lt;5,2*(B16+(#REF!/D19)),2*(B16+(#REF!/D19))*0.5)</f>
        <v>#REF!</v>
      </c>
      <c r="C20" s="37"/>
      <c r="D20" s="37"/>
      <c r="E20" s="37"/>
      <c r="F20" s="37"/>
      <c r="K20">
        <f t="shared" si="0"/>
        <v>20</v>
      </c>
    </row>
    <row r="21" spans="1:11" hidden="1" x14ac:dyDescent="0.25">
      <c r="A21" s="37"/>
      <c r="B21" s="37"/>
      <c r="C21" s="37"/>
      <c r="D21" s="37"/>
      <c r="E21" s="37"/>
      <c r="F21" s="37"/>
      <c r="K21">
        <f t="shared" si="0"/>
        <v>21</v>
      </c>
    </row>
    <row r="22" spans="1:11" hidden="1" x14ac:dyDescent="0.25">
      <c r="A22" s="37"/>
      <c r="B22" s="37"/>
      <c r="C22" s="37"/>
      <c r="D22" s="37"/>
      <c r="E22" s="37"/>
      <c r="F22" s="37"/>
      <c r="K22">
        <f t="shared" si="0"/>
        <v>22</v>
      </c>
    </row>
    <row r="23" spans="1:11" ht="18.75" hidden="1" x14ac:dyDescent="0.25">
      <c r="A23" s="41" t="s">
        <v>25</v>
      </c>
      <c r="B23" s="41">
        <v>52</v>
      </c>
      <c r="C23" s="41"/>
      <c r="D23" s="37"/>
      <c r="E23" s="37"/>
      <c r="F23" s="37"/>
      <c r="K23">
        <f t="shared" si="0"/>
        <v>23</v>
      </c>
    </row>
    <row r="24" spans="1:11" hidden="1" x14ac:dyDescent="0.25">
      <c r="A24" s="42"/>
      <c r="B24" s="37"/>
      <c r="C24" s="37"/>
      <c r="D24" s="37"/>
      <c r="E24" s="37"/>
      <c r="F24" s="37"/>
      <c r="K24">
        <f t="shared" si="0"/>
        <v>24</v>
      </c>
    </row>
    <row r="25" spans="1:11" hidden="1" x14ac:dyDescent="0.25">
      <c r="A25" s="42" t="s">
        <v>29</v>
      </c>
      <c r="B25" s="42" t="s">
        <v>30</v>
      </c>
      <c r="C25" s="42"/>
      <c r="D25" s="37"/>
      <c r="E25" s="37"/>
      <c r="F25" s="37"/>
      <c r="K25">
        <f t="shared" si="0"/>
        <v>25</v>
      </c>
    </row>
    <row r="26" spans="1:11" hidden="1" x14ac:dyDescent="0.25">
      <c r="A26" s="37"/>
      <c r="B26" s="37"/>
      <c r="C26" s="37"/>
      <c r="D26" s="37"/>
      <c r="E26" s="37"/>
      <c r="F26" s="37"/>
      <c r="K26">
        <f t="shared" si="0"/>
        <v>26</v>
      </c>
    </row>
    <row r="27" spans="1:11" hidden="1" x14ac:dyDescent="0.25">
      <c r="A27" s="43" t="s">
        <v>26</v>
      </c>
      <c r="B27" s="43" t="e">
        <f>HLOOKUP(B23,#REF!,2,0)</f>
        <v>#REF!</v>
      </c>
      <c r="C27" s="43"/>
      <c r="D27" s="37"/>
      <c r="E27" s="37"/>
      <c r="F27" s="37"/>
      <c r="K27">
        <f t="shared" si="0"/>
        <v>27</v>
      </c>
    </row>
    <row r="28" spans="1:11" hidden="1" x14ac:dyDescent="0.25">
      <c r="A28" s="43"/>
      <c r="B28" s="43"/>
      <c r="C28" s="43"/>
      <c r="D28" s="37"/>
      <c r="E28" s="37"/>
      <c r="F28" s="37"/>
      <c r="K28">
        <f t="shared" si="0"/>
        <v>28</v>
      </c>
    </row>
    <row r="29" spans="1:11" hidden="1" x14ac:dyDescent="0.25">
      <c r="A29" s="43" t="s">
        <v>27</v>
      </c>
      <c r="B29" s="43" t="e">
        <f>HLOOKUP(B23,#REF!,2,0)</f>
        <v>#REF!</v>
      </c>
      <c r="C29" s="43"/>
      <c r="D29" s="37"/>
      <c r="E29" s="37"/>
      <c r="F29" s="37"/>
      <c r="K29">
        <f t="shared" si="0"/>
        <v>29</v>
      </c>
    </row>
    <row r="30" spans="1:11" hidden="1" x14ac:dyDescent="0.25">
      <c r="A30" s="43"/>
      <c r="B30" s="43"/>
      <c r="C30" s="43"/>
      <c r="D30" s="37"/>
      <c r="E30" s="37"/>
      <c r="F30" s="37"/>
      <c r="K30">
        <f t="shared" si="0"/>
        <v>30</v>
      </c>
    </row>
    <row r="31" spans="1:11" hidden="1" x14ac:dyDescent="0.25">
      <c r="A31" s="43" t="s">
        <v>28</v>
      </c>
      <c r="B31" s="43" t="e">
        <f>HLOOKUP(B23,#REF!,2,0)</f>
        <v>#REF!</v>
      </c>
      <c r="C31" s="43"/>
      <c r="D31" s="37"/>
      <c r="E31" s="37"/>
      <c r="F31" s="37"/>
      <c r="K31">
        <f t="shared" si="0"/>
        <v>31</v>
      </c>
    </row>
    <row r="32" spans="1:11" hidden="1" x14ac:dyDescent="0.25">
      <c r="A32" s="42"/>
      <c r="B32" s="37"/>
      <c r="C32" s="37"/>
      <c r="D32" s="37"/>
      <c r="E32" s="37"/>
      <c r="F32" s="37"/>
      <c r="K32">
        <f t="shared" si="0"/>
        <v>32</v>
      </c>
    </row>
    <row r="33" spans="1:11" hidden="1" x14ac:dyDescent="0.25">
      <c r="A33" s="42"/>
      <c r="B33" s="37"/>
      <c r="C33" s="37"/>
      <c r="D33" s="37"/>
      <c r="E33" s="37"/>
      <c r="F33" s="37"/>
      <c r="G33" t="s">
        <v>37</v>
      </c>
      <c r="K33">
        <f t="shared" si="0"/>
        <v>33</v>
      </c>
    </row>
    <row r="34" spans="1:11" ht="26.25" hidden="1" x14ac:dyDescent="0.4">
      <c r="A34" s="37" t="s">
        <v>8</v>
      </c>
      <c r="B34" s="39">
        <f>2*25/(36*48)</f>
        <v>2.8935185185185185E-2</v>
      </c>
      <c r="C34" s="39"/>
      <c r="D34" s="37"/>
      <c r="E34" s="37"/>
      <c r="F34" s="37"/>
      <c r="H34" s="4" t="s">
        <v>38</v>
      </c>
      <c r="I34" s="1">
        <v>0.65</v>
      </c>
      <c r="K34">
        <f t="shared" si="0"/>
        <v>34</v>
      </c>
    </row>
    <row r="35" spans="1:11" ht="26.25" hidden="1" x14ac:dyDescent="0.4">
      <c r="A35" s="37" t="s">
        <v>9</v>
      </c>
      <c r="B35" s="37">
        <v>0.04</v>
      </c>
      <c r="C35" s="37"/>
      <c r="D35" s="37"/>
      <c r="E35" s="37"/>
      <c r="F35" s="37"/>
      <c r="H35" s="4" t="s">
        <v>39</v>
      </c>
      <c r="I35" s="1">
        <v>1</v>
      </c>
      <c r="K35">
        <f t="shared" si="0"/>
        <v>35</v>
      </c>
    </row>
    <row r="36" spans="1:11" ht="27" hidden="1" customHeight="1" x14ac:dyDescent="0.25">
      <c r="A36" s="37" t="s">
        <v>10</v>
      </c>
      <c r="B36" s="37">
        <v>5.0000000000000001E-3</v>
      </c>
      <c r="C36" s="37"/>
      <c r="D36" s="37"/>
      <c r="E36" s="37"/>
      <c r="F36" s="37"/>
      <c r="K36">
        <f t="shared" si="0"/>
        <v>36</v>
      </c>
    </row>
    <row r="37" spans="1:11" hidden="1" x14ac:dyDescent="0.25">
      <c r="A37" s="37" t="s">
        <v>16</v>
      </c>
      <c r="B37" s="39">
        <v>0.06</v>
      </c>
      <c r="C37" s="39"/>
      <c r="D37" s="37"/>
      <c r="E37" s="37"/>
      <c r="F37" s="37"/>
      <c r="H37" t="s">
        <v>46</v>
      </c>
      <c r="K37">
        <f t="shared" si="0"/>
        <v>37</v>
      </c>
    </row>
    <row r="38" spans="1:11" hidden="1" x14ac:dyDescent="0.25">
      <c r="A38" s="37" t="s">
        <v>17</v>
      </c>
      <c r="B38" s="40">
        <f>SUM(B34:B37)*7</f>
        <v>0.93754629629629627</v>
      </c>
      <c r="C38" s="40"/>
      <c r="D38" s="37" t="s">
        <v>11</v>
      </c>
      <c r="E38" s="37"/>
      <c r="F38" s="37"/>
      <c r="H38" t="s">
        <v>47</v>
      </c>
      <c r="I38" s="1">
        <v>1</v>
      </c>
      <c r="K38">
        <f t="shared" si="0"/>
        <v>38</v>
      </c>
    </row>
    <row r="39" spans="1:11" hidden="1" x14ac:dyDescent="0.25">
      <c r="A39" s="37" t="s">
        <v>1</v>
      </c>
      <c r="B39" s="37">
        <f>385000/18</f>
        <v>21388.888888888891</v>
      </c>
      <c r="C39" s="37"/>
      <c r="D39" s="37">
        <f>+B39/26</f>
        <v>822.64957264957275</v>
      </c>
      <c r="E39" s="37" t="s">
        <v>2</v>
      </c>
      <c r="F39" s="37"/>
      <c r="H39" t="s">
        <v>48</v>
      </c>
      <c r="I39" s="1">
        <f>1/44</f>
        <v>2.2727272727272728E-2</v>
      </c>
      <c r="K39">
        <f t="shared" si="0"/>
        <v>39</v>
      </c>
    </row>
    <row r="40" spans="1:11" hidden="1" x14ac:dyDescent="0.25">
      <c r="A40" s="37" t="s">
        <v>3</v>
      </c>
      <c r="B40" s="37" t="s">
        <v>4</v>
      </c>
      <c r="C40" s="37"/>
      <c r="D40" s="37">
        <v>3500</v>
      </c>
      <c r="E40" s="37" t="s">
        <v>2</v>
      </c>
      <c r="F40" s="37"/>
      <c r="K40">
        <f t="shared" si="0"/>
        <v>40</v>
      </c>
    </row>
    <row r="41" spans="1:11" hidden="1" x14ac:dyDescent="0.25">
      <c r="A41" s="37" t="s">
        <v>32</v>
      </c>
      <c r="B41" s="40">
        <f>+B38</f>
        <v>0.93754629629629627</v>
      </c>
      <c r="C41" s="37"/>
      <c r="D41" s="37">
        <f>+(D40+D39)/8</f>
        <v>540.33119658119654</v>
      </c>
      <c r="E41" s="37" t="s">
        <v>65</v>
      </c>
      <c r="F41" s="37"/>
      <c r="K41">
        <f t="shared" si="0"/>
        <v>41</v>
      </c>
    </row>
    <row r="42" spans="1:11" hidden="1" x14ac:dyDescent="0.25">
      <c r="A42" s="37" t="s">
        <v>34</v>
      </c>
      <c r="B42" s="40" t="e">
        <f>+(B43/(D56))*((D52*D54)*B41+900*(D52+D54)/1600)</f>
        <v>#DIV/0!</v>
      </c>
      <c r="C42" s="37"/>
      <c r="D42" s="37" t="s">
        <v>64</v>
      </c>
      <c r="E42" s="37">
        <f>IF(((B45/5)/60)&lt;1,1,(B45/5)/60)</f>
        <v>1</v>
      </c>
      <c r="F42" s="37" t="s">
        <v>66</v>
      </c>
      <c r="K42">
        <f t="shared" si="0"/>
        <v>42</v>
      </c>
    </row>
    <row r="43" spans="1:11" hidden="1" x14ac:dyDescent="0.25">
      <c r="A43" s="37"/>
      <c r="B43" s="37"/>
      <c r="C43" s="37" t="s">
        <v>63</v>
      </c>
      <c r="D43" s="37" t="s">
        <v>67</v>
      </c>
      <c r="E43" s="37">
        <f>+E42*D41</f>
        <v>540.33119658119654</v>
      </c>
      <c r="F43" s="37"/>
      <c r="K43">
        <f t="shared" si="0"/>
        <v>43</v>
      </c>
    </row>
    <row r="44" spans="1:11" hidden="1" x14ac:dyDescent="0.25">
      <c r="A44" s="37" t="s">
        <v>61</v>
      </c>
      <c r="B44" s="40">
        <f>+D52*D54*D56</f>
        <v>0</v>
      </c>
      <c r="C44" s="37"/>
      <c r="D44" s="37">
        <f>SQRT(B44)</f>
        <v>0</v>
      </c>
      <c r="E44" s="37"/>
      <c r="F44" s="37"/>
      <c r="K44">
        <f t="shared" si="0"/>
        <v>44</v>
      </c>
    </row>
    <row r="45" spans="1:11" hidden="1" x14ac:dyDescent="0.25">
      <c r="A45" s="37" t="s">
        <v>62</v>
      </c>
      <c r="B45" s="37">
        <f>10*D44</f>
        <v>0</v>
      </c>
      <c r="C45" s="37"/>
      <c r="D45" s="37"/>
      <c r="E45" s="37"/>
      <c r="F45" s="37"/>
      <c r="K45">
        <f t="shared" si="0"/>
        <v>45</v>
      </c>
    </row>
    <row r="46" spans="1:11" ht="29.25" customHeight="1" x14ac:dyDescent="0.35">
      <c r="A46" s="44" t="s">
        <v>40</v>
      </c>
      <c r="B46" s="44"/>
      <c r="C46" s="44"/>
      <c r="D46" s="44"/>
      <c r="E46" s="44"/>
      <c r="F46" s="45"/>
      <c r="K46">
        <f t="shared" si="0"/>
        <v>46</v>
      </c>
    </row>
    <row r="47" spans="1:11" ht="12.75" customHeight="1" x14ac:dyDescent="0.25">
      <c r="A47" s="5"/>
      <c r="B47" s="5"/>
      <c r="C47" s="5"/>
      <c r="D47" s="5"/>
      <c r="E47" s="6"/>
      <c r="F47" s="6"/>
      <c r="I47" s="1" t="s">
        <v>51</v>
      </c>
      <c r="K47">
        <f t="shared" si="0"/>
        <v>47</v>
      </c>
    </row>
    <row r="48" spans="1:11" ht="22.5" customHeight="1" x14ac:dyDescent="0.25">
      <c r="A48" s="10"/>
      <c r="B48" s="34" t="s">
        <v>50</v>
      </c>
      <c r="C48" s="34"/>
      <c r="D48" s="34"/>
      <c r="E48" s="34"/>
      <c r="F48" s="10"/>
      <c r="I48" s="1">
        <v>1</v>
      </c>
      <c r="K48">
        <f t="shared" si="0"/>
        <v>48</v>
      </c>
    </row>
    <row r="49" spans="1:11" ht="16.5" customHeight="1" x14ac:dyDescent="0.25">
      <c r="A49" s="5"/>
      <c r="B49" s="5"/>
      <c r="C49" s="5"/>
      <c r="D49" s="5"/>
      <c r="E49" s="6"/>
      <c r="F49" s="6"/>
      <c r="I49" s="1">
        <f>0.25+I48</f>
        <v>1.25</v>
      </c>
      <c r="K49">
        <f t="shared" si="0"/>
        <v>49</v>
      </c>
    </row>
    <row r="50" spans="1:11" ht="40.5" customHeight="1" x14ac:dyDescent="0.25">
      <c r="A50" s="5"/>
      <c r="B50" s="35" t="s">
        <v>42</v>
      </c>
      <c r="C50" s="35"/>
      <c r="D50" s="14" t="s">
        <v>47</v>
      </c>
      <c r="E50" s="6"/>
      <c r="F50" s="6"/>
      <c r="G50">
        <f>VLOOKUP(D50,H38:I39,2,0)</f>
        <v>1</v>
      </c>
      <c r="I50" s="1">
        <f>0.25+I49</f>
        <v>1.5</v>
      </c>
      <c r="K50">
        <f t="shared" si="0"/>
        <v>50</v>
      </c>
    </row>
    <row r="51" spans="1:11" ht="12" customHeight="1" x14ac:dyDescent="0.25">
      <c r="A51" s="5"/>
      <c r="B51" s="5"/>
      <c r="C51" s="5"/>
      <c r="D51" s="5"/>
      <c r="E51" s="6"/>
      <c r="F51" s="6"/>
      <c r="I51" s="1">
        <f t="shared" ref="I51:I65" si="1">0.25+I50</f>
        <v>1.75</v>
      </c>
      <c r="K51">
        <f t="shared" si="0"/>
        <v>51</v>
      </c>
    </row>
    <row r="52" spans="1:11" ht="29.25" customHeight="1" x14ac:dyDescent="0.25">
      <c r="A52" s="15"/>
      <c r="B52" s="16" t="s">
        <v>43</v>
      </c>
      <c r="C52" s="16"/>
      <c r="D52" s="17"/>
      <c r="E52" s="18" t="s">
        <v>35</v>
      </c>
      <c r="F52" s="7"/>
      <c r="I52" s="1">
        <f t="shared" si="1"/>
        <v>2</v>
      </c>
      <c r="K52">
        <f t="shared" si="0"/>
        <v>52</v>
      </c>
    </row>
    <row r="53" spans="1:11" x14ac:dyDescent="0.25">
      <c r="A53" s="15"/>
      <c r="B53" s="16"/>
      <c r="C53" s="16"/>
      <c r="D53" s="19"/>
      <c r="E53" s="18"/>
      <c r="F53" s="7"/>
      <c r="I53" s="1">
        <f t="shared" si="1"/>
        <v>2.25</v>
      </c>
      <c r="K53">
        <f t="shared" si="0"/>
        <v>53</v>
      </c>
    </row>
    <row r="54" spans="1:11" ht="30" customHeight="1" x14ac:dyDescent="0.25">
      <c r="A54" s="15"/>
      <c r="B54" s="16" t="s">
        <v>44</v>
      </c>
      <c r="C54" s="16"/>
      <c r="D54" s="17"/>
      <c r="E54" s="18" t="s">
        <v>35</v>
      </c>
      <c r="F54" s="7"/>
      <c r="I54" s="1">
        <f t="shared" si="1"/>
        <v>2.5</v>
      </c>
      <c r="K54">
        <f t="shared" si="0"/>
        <v>54</v>
      </c>
    </row>
    <row r="55" spans="1:11" ht="12" customHeight="1" x14ac:dyDescent="0.25">
      <c r="A55" s="15"/>
      <c r="B55" s="16"/>
      <c r="C55" s="16"/>
      <c r="D55" s="19"/>
      <c r="E55" s="20"/>
      <c r="F55" s="6"/>
      <c r="I55" s="1">
        <f t="shared" si="1"/>
        <v>2.75</v>
      </c>
      <c r="K55">
        <f t="shared" si="0"/>
        <v>55</v>
      </c>
    </row>
    <row r="56" spans="1:11" ht="24.75" customHeight="1" x14ac:dyDescent="0.25">
      <c r="A56" s="15"/>
      <c r="B56" s="16" t="s">
        <v>45</v>
      </c>
      <c r="C56" s="16"/>
      <c r="D56" s="21"/>
      <c r="E56" s="18" t="s">
        <v>6</v>
      </c>
      <c r="F56" s="7"/>
      <c r="I56" s="1">
        <f t="shared" si="1"/>
        <v>3</v>
      </c>
      <c r="K56">
        <f t="shared" si="0"/>
        <v>56</v>
      </c>
    </row>
    <row r="57" spans="1:11" ht="22.5" customHeight="1" x14ac:dyDescent="0.25">
      <c r="A57" s="15"/>
      <c r="B57" s="16"/>
      <c r="C57" s="16"/>
      <c r="D57" s="18" t="s">
        <v>36</v>
      </c>
      <c r="E57" s="22"/>
      <c r="F57" s="8"/>
      <c r="I57" s="1">
        <f t="shared" si="1"/>
        <v>3.25</v>
      </c>
      <c r="K57">
        <f t="shared" si="0"/>
        <v>57</v>
      </c>
    </row>
    <row r="58" spans="1:11" ht="10.5" customHeight="1" x14ac:dyDescent="0.25">
      <c r="A58" s="15"/>
      <c r="B58" s="16"/>
      <c r="C58" s="16"/>
      <c r="D58" s="18"/>
      <c r="E58" s="22"/>
      <c r="F58" s="8"/>
      <c r="I58" s="1">
        <f t="shared" si="1"/>
        <v>3.5</v>
      </c>
      <c r="K58">
        <f t="shared" si="0"/>
        <v>58</v>
      </c>
    </row>
    <row r="59" spans="1:11" ht="68.25" customHeight="1" x14ac:dyDescent="0.25">
      <c r="A59" s="31"/>
      <c r="B59" s="23" t="s">
        <v>49</v>
      </c>
      <c r="C59" s="23"/>
      <c r="D59" s="24" t="s">
        <v>39</v>
      </c>
      <c r="E59" s="32" t="s">
        <v>69</v>
      </c>
      <c r="F59" s="9"/>
      <c r="G59">
        <f>VLOOKUP(D59,H34:I35,2,0)</f>
        <v>1</v>
      </c>
      <c r="I59" s="1">
        <f t="shared" si="1"/>
        <v>3.75</v>
      </c>
      <c r="K59">
        <f t="shared" si="0"/>
        <v>59</v>
      </c>
    </row>
    <row r="60" spans="1:11" s="3" customFormat="1" ht="28.5" customHeight="1" x14ac:dyDescent="0.25">
      <c r="A60" s="19"/>
      <c r="B60" s="36" t="s">
        <v>70</v>
      </c>
      <c r="C60" s="36"/>
      <c r="D60" s="36"/>
      <c r="E60" s="36"/>
      <c r="F60" s="12"/>
      <c r="G60" s="11" t="e">
        <f>IF(3*((B41*B44)+E43)/(D56)*G59&lt;40,40,3*((B41*B44)+E43)/D56)*G59</f>
        <v>#DIV/0!</v>
      </c>
      <c r="I60" s="13">
        <f t="shared" si="1"/>
        <v>4</v>
      </c>
      <c r="K60" s="3">
        <f t="shared" si="0"/>
        <v>60</v>
      </c>
    </row>
    <row r="61" spans="1:11" ht="30.75" customHeight="1" x14ac:dyDescent="0.25">
      <c r="A61" s="25"/>
      <c r="B61" s="26" t="s">
        <v>41</v>
      </c>
      <c r="C61" s="27"/>
      <c r="D61" s="28" t="e">
        <f>IF(G61&lt;40,40,G61)</f>
        <v>#DIV/0!</v>
      </c>
      <c r="E61" s="22"/>
      <c r="F61" s="7"/>
      <c r="G61" t="e">
        <f>IF(3*((B41*B44)+E43)/(D56)*G59&gt;175,175,3*((B41*B44)+E43)/D56)*G59</f>
        <v>#DIV/0!</v>
      </c>
      <c r="I61" s="1">
        <f t="shared" si="1"/>
        <v>4.25</v>
      </c>
      <c r="K61">
        <f t="shared" si="0"/>
        <v>61</v>
      </c>
    </row>
    <row r="62" spans="1:11" ht="24.75" customHeight="1" x14ac:dyDescent="0.25">
      <c r="A62" s="33" t="s">
        <v>68</v>
      </c>
      <c r="B62" s="33"/>
      <c r="C62" s="33"/>
      <c r="D62" s="33"/>
      <c r="E62" s="33"/>
      <c r="F62" s="10"/>
      <c r="G62" t="e">
        <f>+D61/(D52*D54)</f>
        <v>#DIV/0!</v>
      </c>
      <c r="I62" s="1">
        <f t="shared" si="1"/>
        <v>4.5</v>
      </c>
      <c r="K62">
        <f t="shared" si="0"/>
        <v>62</v>
      </c>
    </row>
    <row r="63" spans="1:11" ht="6" customHeight="1" x14ac:dyDescent="0.25">
      <c r="A63" s="15"/>
      <c r="B63" s="18"/>
      <c r="C63" s="18"/>
      <c r="D63" s="19"/>
      <c r="E63" s="15"/>
      <c r="F63" s="5"/>
      <c r="I63" s="1">
        <f t="shared" si="1"/>
        <v>4.75</v>
      </c>
      <c r="K63">
        <f t="shared" si="0"/>
        <v>63</v>
      </c>
    </row>
    <row r="64" spans="1:11" ht="30" customHeight="1" x14ac:dyDescent="0.25">
      <c r="A64" s="15"/>
      <c r="B64" s="16" t="s">
        <v>33</v>
      </c>
      <c r="C64" s="16"/>
      <c r="D64" s="29" t="e">
        <f>+D56*D61</f>
        <v>#DIV/0!</v>
      </c>
      <c r="E64" s="15"/>
      <c r="F64" s="5"/>
      <c r="I64" s="1">
        <f t="shared" si="1"/>
        <v>5</v>
      </c>
      <c r="K64">
        <f t="shared" si="0"/>
        <v>64</v>
      </c>
    </row>
    <row r="65" spans="1:11" ht="14.25" customHeight="1" x14ac:dyDescent="0.25">
      <c r="A65" s="15"/>
      <c r="B65" s="15"/>
      <c r="C65" s="15"/>
      <c r="D65" s="15"/>
      <c r="E65" s="15"/>
      <c r="F65" s="5"/>
      <c r="I65" s="1">
        <f t="shared" si="1"/>
        <v>5.25</v>
      </c>
      <c r="K65">
        <f t="shared" si="0"/>
        <v>65</v>
      </c>
    </row>
    <row r="66" spans="1:11" hidden="1" x14ac:dyDescent="0.25">
      <c r="K66">
        <f t="shared" si="0"/>
        <v>66</v>
      </c>
    </row>
    <row r="67" spans="1:11" hidden="1" x14ac:dyDescent="0.25">
      <c r="K67">
        <f t="shared" si="0"/>
        <v>67</v>
      </c>
    </row>
    <row r="68" spans="1:11" hidden="1" x14ac:dyDescent="0.25">
      <c r="K68">
        <f t="shared" si="0"/>
        <v>68</v>
      </c>
    </row>
    <row r="69" spans="1:11" hidden="1" x14ac:dyDescent="0.25">
      <c r="K69">
        <f t="shared" si="0"/>
        <v>69</v>
      </c>
    </row>
    <row r="70" spans="1:11" hidden="1" x14ac:dyDescent="0.25">
      <c r="K70">
        <f t="shared" si="0"/>
        <v>70</v>
      </c>
    </row>
    <row r="71" spans="1:11" hidden="1" x14ac:dyDescent="0.25">
      <c r="K71">
        <f t="shared" si="0"/>
        <v>71</v>
      </c>
    </row>
    <row r="72" spans="1:11" hidden="1" x14ac:dyDescent="0.25">
      <c r="K72">
        <f t="shared" si="0"/>
        <v>72</v>
      </c>
    </row>
    <row r="73" spans="1:11" hidden="1" x14ac:dyDescent="0.25">
      <c r="K73">
        <f t="shared" si="0"/>
        <v>73</v>
      </c>
    </row>
    <row r="74" spans="1:11" hidden="1" x14ac:dyDescent="0.25">
      <c r="K74">
        <f t="shared" si="0"/>
        <v>74</v>
      </c>
    </row>
    <row r="75" spans="1:11" hidden="1" x14ac:dyDescent="0.25">
      <c r="K75">
        <f t="shared" ref="K75:K138" si="2">1+K74</f>
        <v>75</v>
      </c>
    </row>
    <row r="76" spans="1:11" hidden="1" x14ac:dyDescent="0.25">
      <c r="K76">
        <f t="shared" si="2"/>
        <v>76</v>
      </c>
    </row>
    <row r="77" spans="1:11" hidden="1" x14ac:dyDescent="0.25">
      <c r="K77">
        <f t="shared" si="2"/>
        <v>77</v>
      </c>
    </row>
    <row r="78" spans="1:11" hidden="1" x14ac:dyDescent="0.25">
      <c r="K78">
        <f t="shared" si="2"/>
        <v>78</v>
      </c>
    </row>
    <row r="79" spans="1:11" hidden="1" x14ac:dyDescent="0.25">
      <c r="K79">
        <f t="shared" si="2"/>
        <v>79</v>
      </c>
    </row>
    <row r="80" spans="1:11" hidden="1" x14ac:dyDescent="0.25">
      <c r="K80">
        <f t="shared" si="2"/>
        <v>80</v>
      </c>
    </row>
    <row r="81" spans="11:11" hidden="1" x14ac:dyDescent="0.25">
      <c r="K81">
        <f t="shared" si="2"/>
        <v>81</v>
      </c>
    </row>
    <row r="82" spans="11:11" hidden="1" x14ac:dyDescent="0.25">
      <c r="K82">
        <f t="shared" si="2"/>
        <v>82</v>
      </c>
    </row>
    <row r="83" spans="11:11" hidden="1" x14ac:dyDescent="0.25">
      <c r="K83">
        <f t="shared" si="2"/>
        <v>83</v>
      </c>
    </row>
    <row r="84" spans="11:11" hidden="1" x14ac:dyDescent="0.25">
      <c r="K84">
        <f t="shared" si="2"/>
        <v>84</v>
      </c>
    </row>
    <row r="85" spans="11:11" hidden="1" x14ac:dyDescent="0.25">
      <c r="K85">
        <f t="shared" si="2"/>
        <v>85</v>
      </c>
    </row>
    <row r="86" spans="11:11" hidden="1" x14ac:dyDescent="0.25">
      <c r="K86">
        <f t="shared" si="2"/>
        <v>86</v>
      </c>
    </row>
    <row r="87" spans="11:11" hidden="1" x14ac:dyDescent="0.25">
      <c r="K87">
        <f t="shared" si="2"/>
        <v>87</v>
      </c>
    </row>
    <row r="88" spans="11:11" hidden="1" x14ac:dyDescent="0.25">
      <c r="K88">
        <f t="shared" si="2"/>
        <v>88</v>
      </c>
    </row>
    <row r="89" spans="11:11" hidden="1" x14ac:dyDescent="0.25">
      <c r="K89">
        <f t="shared" si="2"/>
        <v>89</v>
      </c>
    </row>
    <row r="90" spans="11:11" hidden="1" x14ac:dyDescent="0.25">
      <c r="K90">
        <f t="shared" si="2"/>
        <v>90</v>
      </c>
    </row>
    <row r="91" spans="11:11" hidden="1" x14ac:dyDescent="0.25">
      <c r="K91">
        <f t="shared" si="2"/>
        <v>91</v>
      </c>
    </row>
    <row r="92" spans="11:11" hidden="1" x14ac:dyDescent="0.25">
      <c r="K92">
        <f t="shared" si="2"/>
        <v>92</v>
      </c>
    </row>
    <row r="93" spans="11:11" hidden="1" x14ac:dyDescent="0.25">
      <c r="K93">
        <f t="shared" si="2"/>
        <v>93</v>
      </c>
    </row>
    <row r="94" spans="11:11" hidden="1" x14ac:dyDescent="0.25">
      <c r="K94">
        <f t="shared" si="2"/>
        <v>94</v>
      </c>
    </row>
    <row r="95" spans="11:11" hidden="1" x14ac:dyDescent="0.25">
      <c r="K95">
        <f t="shared" si="2"/>
        <v>95</v>
      </c>
    </row>
    <row r="96" spans="11:11" hidden="1" x14ac:dyDescent="0.25">
      <c r="K96">
        <f t="shared" si="2"/>
        <v>96</v>
      </c>
    </row>
    <row r="97" spans="11:11" hidden="1" x14ac:dyDescent="0.25">
      <c r="K97">
        <f t="shared" si="2"/>
        <v>97</v>
      </c>
    </row>
    <row r="98" spans="11:11" hidden="1" x14ac:dyDescent="0.25">
      <c r="K98">
        <f t="shared" si="2"/>
        <v>98</v>
      </c>
    </row>
    <row r="99" spans="11:11" hidden="1" x14ac:dyDescent="0.25">
      <c r="K99">
        <f t="shared" si="2"/>
        <v>99</v>
      </c>
    </row>
    <row r="100" spans="11:11" hidden="1" x14ac:dyDescent="0.25">
      <c r="K100">
        <f t="shared" si="2"/>
        <v>100</v>
      </c>
    </row>
    <row r="101" spans="11:11" hidden="1" x14ac:dyDescent="0.25">
      <c r="K101">
        <f t="shared" si="2"/>
        <v>101</v>
      </c>
    </row>
    <row r="102" spans="11:11" hidden="1" x14ac:dyDescent="0.25">
      <c r="K102">
        <f t="shared" si="2"/>
        <v>102</v>
      </c>
    </row>
    <row r="103" spans="11:11" hidden="1" x14ac:dyDescent="0.25">
      <c r="K103">
        <f t="shared" si="2"/>
        <v>103</v>
      </c>
    </row>
    <row r="104" spans="11:11" hidden="1" x14ac:dyDescent="0.25">
      <c r="K104">
        <f t="shared" si="2"/>
        <v>104</v>
      </c>
    </row>
    <row r="105" spans="11:11" hidden="1" x14ac:dyDescent="0.25">
      <c r="K105">
        <f t="shared" si="2"/>
        <v>105</v>
      </c>
    </row>
    <row r="106" spans="11:11" hidden="1" x14ac:dyDescent="0.25">
      <c r="K106">
        <f t="shared" si="2"/>
        <v>106</v>
      </c>
    </row>
    <row r="107" spans="11:11" hidden="1" x14ac:dyDescent="0.25">
      <c r="K107">
        <f t="shared" si="2"/>
        <v>107</v>
      </c>
    </row>
    <row r="108" spans="11:11" hidden="1" x14ac:dyDescent="0.25">
      <c r="K108">
        <f t="shared" si="2"/>
        <v>108</v>
      </c>
    </row>
    <row r="109" spans="11:11" hidden="1" x14ac:dyDescent="0.25">
      <c r="K109">
        <f t="shared" si="2"/>
        <v>109</v>
      </c>
    </row>
    <row r="110" spans="11:11" hidden="1" x14ac:dyDescent="0.25">
      <c r="K110">
        <f t="shared" si="2"/>
        <v>110</v>
      </c>
    </row>
    <row r="111" spans="11:11" hidden="1" x14ac:dyDescent="0.25">
      <c r="K111">
        <f t="shared" si="2"/>
        <v>111</v>
      </c>
    </row>
    <row r="112" spans="11:11" hidden="1" x14ac:dyDescent="0.25">
      <c r="K112">
        <f t="shared" si="2"/>
        <v>112</v>
      </c>
    </row>
    <row r="113" spans="11:11" hidden="1" x14ac:dyDescent="0.25">
      <c r="K113">
        <f t="shared" si="2"/>
        <v>113</v>
      </c>
    </row>
    <row r="114" spans="11:11" hidden="1" x14ac:dyDescent="0.25">
      <c r="K114">
        <f t="shared" si="2"/>
        <v>114</v>
      </c>
    </row>
    <row r="115" spans="11:11" hidden="1" x14ac:dyDescent="0.25">
      <c r="K115">
        <f t="shared" si="2"/>
        <v>115</v>
      </c>
    </row>
    <row r="116" spans="11:11" hidden="1" x14ac:dyDescent="0.25">
      <c r="K116">
        <f t="shared" si="2"/>
        <v>116</v>
      </c>
    </row>
    <row r="117" spans="11:11" hidden="1" x14ac:dyDescent="0.25">
      <c r="K117">
        <f t="shared" si="2"/>
        <v>117</v>
      </c>
    </row>
    <row r="118" spans="11:11" hidden="1" x14ac:dyDescent="0.25">
      <c r="K118">
        <f t="shared" si="2"/>
        <v>118</v>
      </c>
    </row>
    <row r="119" spans="11:11" hidden="1" x14ac:dyDescent="0.25">
      <c r="K119">
        <f t="shared" si="2"/>
        <v>119</v>
      </c>
    </row>
    <row r="120" spans="11:11" hidden="1" x14ac:dyDescent="0.25">
      <c r="K120">
        <f t="shared" si="2"/>
        <v>120</v>
      </c>
    </row>
    <row r="121" spans="11:11" hidden="1" x14ac:dyDescent="0.25">
      <c r="K121">
        <f t="shared" si="2"/>
        <v>121</v>
      </c>
    </row>
    <row r="122" spans="11:11" hidden="1" x14ac:dyDescent="0.25">
      <c r="K122">
        <f t="shared" si="2"/>
        <v>122</v>
      </c>
    </row>
    <row r="123" spans="11:11" hidden="1" x14ac:dyDescent="0.25">
      <c r="K123">
        <f t="shared" si="2"/>
        <v>123</v>
      </c>
    </row>
    <row r="124" spans="11:11" hidden="1" x14ac:dyDescent="0.25">
      <c r="K124">
        <f t="shared" si="2"/>
        <v>124</v>
      </c>
    </row>
    <row r="125" spans="11:11" hidden="1" x14ac:dyDescent="0.25">
      <c r="K125">
        <f t="shared" si="2"/>
        <v>125</v>
      </c>
    </row>
    <row r="126" spans="11:11" hidden="1" x14ac:dyDescent="0.25">
      <c r="K126">
        <f t="shared" si="2"/>
        <v>126</v>
      </c>
    </row>
    <row r="127" spans="11:11" hidden="1" x14ac:dyDescent="0.25">
      <c r="K127">
        <f t="shared" si="2"/>
        <v>127</v>
      </c>
    </row>
    <row r="128" spans="11:11" hidden="1" x14ac:dyDescent="0.25">
      <c r="K128">
        <f t="shared" si="2"/>
        <v>128</v>
      </c>
    </row>
    <row r="129" spans="11:11" hidden="1" x14ac:dyDescent="0.25">
      <c r="K129">
        <f t="shared" si="2"/>
        <v>129</v>
      </c>
    </row>
    <row r="130" spans="11:11" hidden="1" x14ac:dyDescent="0.25">
      <c r="K130">
        <f t="shared" si="2"/>
        <v>130</v>
      </c>
    </row>
    <row r="131" spans="11:11" hidden="1" x14ac:dyDescent="0.25">
      <c r="K131">
        <f t="shared" si="2"/>
        <v>131</v>
      </c>
    </row>
    <row r="132" spans="11:11" hidden="1" x14ac:dyDescent="0.25">
      <c r="K132">
        <f t="shared" si="2"/>
        <v>132</v>
      </c>
    </row>
    <row r="133" spans="11:11" hidden="1" x14ac:dyDescent="0.25">
      <c r="K133">
        <f t="shared" si="2"/>
        <v>133</v>
      </c>
    </row>
    <row r="134" spans="11:11" hidden="1" x14ac:dyDescent="0.25">
      <c r="K134">
        <f t="shared" si="2"/>
        <v>134</v>
      </c>
    </row>
    <row r="135" spans="11:11" hidden="1" x14ac:dyDescent="0.25">
      <c r="K135">
        <f t="shared" si="2"/>
        <v>135</v>
      </c>
    </row>
    <row r="136" spans="11:11" hidden="1" x14ac:dyDescent="0.25">
      <c r="K136">
        <f t="shared" si="2"/>
        <v>136</v>
      </c>
    </row>
    <row r="137" spans="11:11" hidden="1" x14ac:dyDescent="0.25">
      <c r="K137">
        <f t="shared" si="2"/>
        <v>137</v>
      </c>
    </row>
    <row r="138" spans="11:11" hidden="1" x14ac:dyDescent="0.25">
      <c r="K138">
        <f t="shared" si="2"/>
        <v>138</v>
      </c>
    </row>
    <row r="139" spans="11:11" hidden="1" x14ac:dyDescent="0.25">
      <c r="K139">
        <f t="shared" ref="K139:K202" si="3">1+K138</f>
        <v>139</v>
      </c>
    </row>
    <row r="140" spans="11:11" hidden="1" x14ac:dyDescent="0.25">
      <c r="K140">
        <f t="shared" si="3"/>
        <v>140</v>
      </c>
    </row>
    <row r="141" spans="11:11" hidden="1" x14ac:dyDescent="0.25">
      <c r="K141">
        <f t="shared" si="3"/>
        <v>141</v>
      </c>
    </row>
    <row r="142" spans="11:11" hidden="1" x14ac:dyDescent="0.25">
      <c r="K142">
        <f t="shared" si="3"/>
        <v>142</v>
      </c>
    </row>
    <row r="143" spans="11:11" hidden="1" x14ac:dyDescent="0.25">
      <c r="K143">
        <f t="shared" si="3"/>
        <v>143</v>
      </c>
    </row>
    <row r="144" spans="11:11" hidden="1" x14ac:dyDescent="0.25">
      <c r="K144">
        <f t="shared" si="3"/>
        <v>144</v>
      </c>
    </row>
    <row r="145" spans="11:11" hidden="1" x14ac:dyDescent="0.25">
      <c r="K145">
        <f t="shared" si="3"/>
        <v>145</v>
      </c>
    </row>
    <row r="146" spans="11:11" hidden="1" x14ac:dyDescent="0.25">
      <c r="K146">
        <f t="shared" si="3"/>
        <v>146</v>
      </c>
    </row>
    <row r="147" spans="11:11" hidden="1" x14ac:dyDescent="0.25">
      <c r="K147">
        <f t="shared" si="3"/>
        <v>147</v>
      </c>
    </row>
    <row r="148" spans="11:11" hidden="1" x14ac:dyDescent="0.25">
      <c r="K148">
        <f t="shared" si="3"/>
        <v>148</v>
      </c>
    </row>
    <row r="149" spans="11:11" hidden="1" x14ac:dyDescent="0.25">
      <c r="K149">
        <f t="shared" si="3"/>
        <v>149</v>
      </c>
    </row>
    <row r="150" spans="11:11" hidden="1" x14ac:dyDescent="0.25">
      <c r="K150">
        <f t="shared" si="3"/>
        <v>150</v>
      </c>
    </row>
    <row r="151" spans="11:11" hidden="1" x14ac:dyDescent="0.25">
      <c r="K151">
        <f t="shared" si="3"/>
        <v>151</v>
      </c>
    </row>
    <row r="152" spans="11:11" hidden="1" x14ac:dyDescent="0.25">
      <c r="K152">
        <f t="shared" si="3"/>
        <v>152</v>
      </c>
    </row>
    <row r="153" spans="11:11" hidden="1" x14ac:dyDescent="0.25">
      <c r="K153">
        <f t="shared" si="3"/>
        <v>153</v>
      </c>
    </row>
    <row r="154" spans="11:11" hidden="1" x14ac:dyDescent="0.25">
      <c r="K154">
        <f t="shared" si="3"/>
        <v>154</v>
      </c>
    </row>
    <row r="155" spans="11:11" hidden="1" x14ac:dyDescent="0.25">
      <c r="K155">
        <f t="shared" si="3"/>
        <v>155</v>
      </c>
    </row>
    <row r="156" spans="11:11" hidden="1" x14ac:dyDescent="0.25">
      <c r="K156">
        <f t="shared" si="3"/>
        <v>156</v>
      </c>
    </row>
    <row r="157" spans="11:11" hidden="1" x14ac:dyDescent="0.25">
      <c r="K157">
        <f t="shared" si="3"/>
        <v>157</v>
      </c>
    </row>
    <row r="158" spans="11:11" hidden="1" x14ac:dyDescent="0.25">
      <c r="K158">
        <f t="shared" si="3"/>
        <v>158</v>
      </c>
    </row>
    <row r="159" spans="11:11" hidden="1" x14ac:dyDescent="0.25">
      <c r="K159">
        <f t="shared" si="3"/>
        <v>159</v>
      </c>
    </row>
    <row r="160" spans="11:11" hidden="1" x14ac:dyDescent="0.25">
      <c r="K160">
        <f t="shared" si="3"/>
        <v>160</v>
      </c>
    </row>
    <row r="161" spans="11:11" hidden="1" x14ac:dyDescent="0.25">
      <c r="K161">
        <f t="shared" si="3"/>
        <v>161</v>
      </c>
    </row>
    <row r="162" spans="11:11" hidden="1" x14ac:dyDescent="0.25">
      <c r="K162">
        <f t="shared" si="3"/>
        <v>162</v>
      </c>
    </row>
    <row r="163" spans="11:11" hidden="1" x14ac:dyDescent="0.25">
      <c r="K163">
        <f t="shared" si="3"/>
        <v>163</v>
      </c>
    </row>
    <row r="164" spans="11:11" hidden="1" x14ac:dyDescent="0.25">
      <c r="K164">
        <f t="shared" si="3"/>
        <v>164</v>
      </c>
    </row>
    <row r="165" spans="11:11" hidden="1" x14ac:dyDescent="0.25">
      <c r="K165">
        <f t="shared" si="3"/>
        <v>165</v>
      </c>
    </row>
    <row r="166" spans="11:11" hidden="1" x14ac:dyDescent="0.25">
      <c r="K166">
        <f t="shared" si="3"/>
        <v>166</v>
      </c>
    </row>
    <row r="167" spans="11:11" hidden="1" x14ac:dyDescent="0.25">
      <c r="K167">
        <f t="shared" si="3"/>
        <v>167</v>
      </c>
    </row>
    <row r="168" spans="11:11" hidden="1" x14ac:dyDescent="0.25">
      <c r="K168">
        <f t="shared" si="3"/>
        <v>168</v>
      </c>
    </row>
    <row r="169" spans="11:11" hidden="1" x14ac:dyDescent="0.25">
      <c r="K169">
        <f t="shared" si="3"/>
        <v>169</v>
      </c>
    </row>
    <row r="170" spans="11:11" hidden="1" x14ac:dyDescent="0.25">
      <c r="K170">
        <f t="shared" si="3"/>
        <v>170</v>
      </c>
    </row>
    <row r="171" spans="11:11" hidden="1" x14ac:dyDescent="0.25">
      <c r="K171">
        <f t="shared" si="3"/>
        <v>171</v>
      </c>
    </row>
    <row r="172" spans="11:11" hidden="1" x14ac:dyDescent="0.25">
      <c r="K172">
        <f t="shared" si="3"/>
        <v>172</v>
      </c>
    </row>
    <row r="173" spans="11:11" hidden="1" x14ac:dyDescent="0.25">
      <c r="K173">
        <f t="shared" si="3"/>
        <v>173</v>
      </c>
    </row>
    <row r="174" spans="11:11" hidden="1" x14ac:dyDescent="0.25">
      <c r="K174">
        <f t="shared" si="3"/>
        <v>174</v>
      </c>
    </row>
    <row r="175" spans="11:11" hidden="1" x14ac:dyDescent="0.25">
      <c r="K175">
        <f t="shared" si="3"/>
        <v>175</v>
      </c>
    </row>
    <row r="176" spans="11:11" hidden="1" x14ac:dyDescent="0.25">
      <c r="K176">
        <f t="shared" si="3"/>
        <v>176</v>
      </c>
    </row>
    <row r="177" spans="11:11" hidden="1" x14ac:dyDescent="0.25">
      <c r="K177">
        <f t="shared" si="3"/>
        <v>177</v>
      </c>
    </row>
    <row r="178" spans="11:11" hidden="1" x14ac:dyDescent="0.25">
      <c r="K178">
        <f t="shared" si="3"/>
        <v>178</v>
      </c>
    </row>
    <row r="179" spans="11:11" hidden="1" x14ac:dyDescent="0.25">
      <c r="K179">
        <f t="shared" si="3"/>
        <v>179</v>
      </c>
    </row>
    <row r="180" spans="11:11" hidden="1" x14ac:dyDescent="0.25">
      <c r="K180">
        <f t="shared" si="3"/>
        <v>180</v>
      </c>
    </row>
    <row r="181" spans="11:11" hidden="1" x14ac:dyDescent="0.25">
      <c r="K181">
        <f t="shared" si="3"/>
        <v>181</v>
      </c>
    </row>
    <row r="182" spans="11:11" hidden="1" x14ac:dyDescent="0.25">
      <c r="K182">
        <f t="shared" si="3"/>
        <v>182</v>
      </c>
    </row>
    <row r="183" spans="11:11" hidden="1" x14ac:dyDescent="0.25">
      <c r="K183">
        <f t="shared" si="3"/>
        <v>183</v>
      </c>
    </row>
    <row r="184" spans="11:11" hidden="1" x14ac:dyDescent="0.25">
      <c r="K184">
        <f t="shared" si="3"/>
        <v>184</v>
      </c>
    </row>
    <row r="185" spans="11:11" hidden="1" x14ac:dyDescent="0.25">
      <c r="K185">
        <f t="shared" si="3"/>
        <v>185</v>
      </c>
    </row>
    <row r="186" spans="11:11" hidden="1" x14ac:dyDescent="0.25">
      <c r="K186">
        <f t="shared" si="3"/>
        <v>186</v>
      </c>
    </row>
    <row r="187" spans="11:11" hidden="1" x14ac:dyDescent="0.25">
      <c r="K187">
        <f t="shared" si="3"/>
        <v>187</v>
      </c>
    </row>
    <row r="188" spans="11:11" hidden="1" x14ac:dyDescent="0.25">
      <c r="K188">
        <f t="shared" si="3"/>
        <v>188</v>
      </c>
    </row>
    <row r="189" spans="11:11" hidden="1" x14ac:dyDescent="0.25">
      <c r="K189">
        <f t="shared" si="3"/>
        <v>189</v>
      </c>
    </row>
    <row r="190" spans="11:11" hidden="1" x14ac:dyDescent="0.25">
      <c r="K190">
        <f t="shared" si="3"/>
        <v>190</v>
      </c>
    </row>
    <row r="191" spans="11:11" hidden="1" x14ac:dyDescent="0.25">
      <c r="K191">
        <f t="shared" si="3"/>
        <v>191</v>
      </c>
    </row>
    <row r="192" spans="11:11" hidden="1" x14ac:dyDescent="0.25">
      <c r="K192">
        <f t="shared" si="3"/>
        <v>192</v>
      </c>
    </row>
    <row r="193" spans="11:11" hidden="1" x14ac:dyDescent="0.25">
      <c r="K193">
        <f t="shared" si="3"/>
        <v>193</v>
      </c>
    </row>
    <row r="194" spans="11:11" hidden="1" x14ac:dyDescent="0.25">
      <c r="K194">
        <f t="shared" si="3"/>
        <v>194</v>
      </c>
    </row>
    <row r="195" spans="11:11" hidden="1" x14ac:dyDescent="0.25">
      <c r="K195">
        <f t="shared" si="3"/>
        <v>195</v>
      </c>
    </row>
    <row r="196" spans="11:11" hidden="1" x14ac:dyDescent="0.25">
      <c r="K196">
        <f t="shared" si="3"/>
        <v>196</v>
      </c>
    </row>
    <row r="197" spans="11:11" hidden="1" x14ac:dyDescent="0.25">
      <c r="K197">
        <f t="shared" si="3"/>
        <v>197</v>
      </c>
    </row>
    <row r="198" spans="11:11" hidden="1" x14ac:dyDescent="0.25">
      <c r="K198">
        <f t="shared" si="3"/>
        <v>198</v>
      </c>
    </row>
    <row r="199" spans="11:11" hidden="1" x14ac:dyDescent="0.25">
      <c r="K199">
        <f t="shared" si="3"/>
        <v>199</v>
      </c>
    </row>
    <row r="200" spans="11:11" hidden="1" x14ac:dyDescent="0.25">
      <c r="K200">
        <f t="shared" si="3"/>
        <v>200</v>
      </c>
    </row>
    <row r="201" spans="11:11" hidden="1" x14ac:dyDescent="0.25"/>
    <row r="202" spans="11:11" hidden="1" x14ac:dyDescent="0.25"/>
    <row r="203" spans="11:11" hidden="1" x14ac:dyDescent="0.25"/>
    <row r="204" spans="11:11" hidden="1" x14ac:dyDescent="0.25"/>
    <row r="205" spans="11:11" hidden="1" x14ac:dyDescent="0.25"/>
    <row r="206" spans="11:11" hidden="1" x14ac:dyDescent="0.25"/>
    <row r="207" spans="11:11" hidden="1" x14ac:dyDescent="0.25"/>
    <row r="208" spans="11:11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</sheetData>
  <sheetProtection algorithmName="SHA-512" hashValue="Bne5cgg/gbVETWVteuoK6QXGSzRAOt4zNfyaMlZ8fTtbuty9Z5+p7Rbqf/xT69/sta2WXcopoH+WiJHZe3dCTQ==" saltValue="FFKyvSpj6p2KUHqEg8fEXQ==" spinCount="100000" sheet="1" objects="1" scenarios="1"/>
  <mergeCells count="5">
    <mergeCell ref="A62:E62"/>
    <mergeCell ref="A46:E46"/>
    <mergeCell ref="B48:E48"/>
    <mergeCell ref="B50:C50"/>
    <mergeCell ref="B60:E60"/>
  </mergeCells>
  <conditionalFormatting sqref="D64">
    <cfRule type="containsErrors" dxfId="2" priority="3">
      <formula>ISERROR(D64)</formula>
    </cfRule>
  </conditionalFormatting>
  <conditionalFormatting sqref="D61">
    <cfRule type="containsErrors" dxfId="1" priority="1">
      <formula>ISERROR(D61)</formula>
    </cfRule>
    <cfRule type="containsErrors" dxfId="0" priority="2">
      <formula>ISERROR(D61)</formula>
    </cfRule>
  </conditionalFormatting>
  <dataValidations count="5">
    <dataValidation type="list" allowBlank="1" showInputMessage="1" showErrorMessage="1" sqref="B23:C24 B32:C33">
      <formula1>#REF!</formula1>
    </dataValidation>
    <dataValidation type="list" allowBlank="1" showInputMessage="1" showErrorMessage="1" sqref="D59">
      <formula1>$H$34:$H$35</formula1>
    </dataValidation>
    <dataValidation type="list" allowBlank="1" showInputMessage="1" showErrorMessage="1" sqref="D50">
      <formula1>$H$38:$H$39</formula1>
    </dataValidation>
    <dataValidation type="list" allowBlank="1" showInputMessage="1" showErrorMessage="1" error="Below Minimum or Above Maximum" sqref="D56">
      <formula1>$K$10:$K$200</formula1>
    </dataValidation>
    <dataValidation type="list" allowBlank="1" showInputMessage="1" showErrorMessage="1" sqref="D54 D52">
      <formula1>$I$48:$I$65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PATCHES PRICES</vt:lpstr>
      <vt:lpstr>'PATCHES PRICES'!Print_Area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Bong Haduca</dc:creator>
  <cp:lastModifiedBy>Bong Haduca</cp:lastModifiedBy>
  <cp:lastPrinted>2015-07-27T09:07:28Z</cp:lastPrinted>
  <dcterms:created xsi:type="dcterms:W3CDTF">2015-07-21T04:59:50Z</dcterms:created>
  <dcterms:modified xsi:type="dcterms:W3CDTF">2015-10-18T08:43:31Z</dcterms:modified>
</cp:coreProperties>
</file>